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600" windowHeight="11760"/>
  </bookViews>
  <sheets>
    <sheet name="New PG Installments 2026-27" sheetId="31" r:id="rId1"/>
    <sheet name="New UG Installments 2026-27" sheetId="33" r:id="rId2"/>
  </sheets>
  <definedNames>
    <definedName name="_xlnm.Print_Area" localSheetId="0">'New PG Installments 2026-27'!$A$1:$D$19</definedName>
    <definedName name="_xlnm.Print_Area" localSheetId="1">'New UG Installments 2026-27'!$A$1:$D$25</definedName>
  </definedNames>
  <calcPr calcId="124519"/>
</workbook>
</file>

<file path=xl/calcChain.xml><?xml version="1.0" encoding="utf-8"?>
<calcChain xmlns="http://schemas.openxmlformats.org/spreadsheetml/2006/main">
  <c r="C25" i="33"/>
  <c r="B25"/>
  <c r="D24"/>
  <c r="B21"/>
  <c r="C23"/>
  <c r="D23" s="1"/>
  <c r="C20"/>
  <c r="C21"/>
  <c r="C18"/>
  <c r="C16"/>
  <c r="B16"/>
  <c r="B17"/>
  <c r="C17"/>
  <c r="B18"/>
  <c r="C14"/>
  <c r="B15"/>
  <c r="D15" s="1"/>
  <c r="C15"/>
  <c r="D11"/>
  <c r="C11"/>
  <c r="B11"/>
  <c r="B12"/>
  <c r="C12"/>
  <c r="C7"/>
  <c r="B7"/>
  <c r="B8"/>
  <c r="D8" s="1"/>
  <c r="C8"/>
  <c r="C9"/>
  <c r="B9"/>
  <c r="D9" s="1"/>
  <c r="C6"/>
  <c r="B6"/>
  <c r="C4"/>
  <c r="B4"/>
  <c r="D4" s="1"/>
  <c r="C5"/>
  <c r="C27"/>
  <c r="B27"/>
  <c r="B26"/>
  <c r="D26" s="1"/>
  <c r="C22"/>
  <c r="B22"/>
  <c r="B20"/>
  <c r="D20" s="1"/>
  <c r="C19"/>
  <c r="B19"/>
  <c r="B14"/>
  <c r="D14" s="1"/>
  <c r="C13"/>
  <c r="B13"/>
  <c r="D13" s="1"/>
  <c r="C10"/>
  <c r="B10"/>
  <c r="B5"/>
  <c r="D10" l="1"/>
  <c r="D22"/>
  <c r="D6"/>
  <c r="D16"/>
  <c r="D25"/>
  <c r="D5"/>
  <c r="D27"/>
  <c r="D17"/>
  <c r="D12"/>
  <c r="D18"/>
  <c r="D21"/>
  <c r="D7"/>
  <c r="D19"/>
  <c r="C16" i="31" l="1"/>
  <c r="C14"/>
  <c r="C12"/>
  <c r="B17"/>
  <c r="D17" s="1"/>
  <c r="B16"/>
  <c r="D16" s="1"/>
  <c r="B15"/>
  <c r="B14"/>
  <c r="B13"/>
  <c r="B12"/>
  <c r="B11"/>
  <c r="B10"/>
  <c r="D10" s="1"/>
  <c r="B9"/>
  <c r="B8"/>
  <c r="B7"/>
  <c r="B6"/>
  <c r="B5"/>
  <c r="B4"/>
  <c r="D15" l="1"/>
  <c r="D14"/>
  <c r="D13"/>
  <c r="D12"/>
  <c r="D11"/>
  <c r="D9"/>
  <c r="D8"/>
  <c r="D7"/>
  <c r="D6"/>
  <c r="D5"/>
  <c r="D4"/>
</calcChain>
</file>

<file path=xl/sharedStrings.xml><?xml version="1.0" encoding="utf-8"?>
<sst xmlns="http://schemas.openxmlformats.org/spreadsheetml/2006/main" count="55" uniqueCount="48">
  <si>
    <t>COURSE</t>
  </si>
  <si>
    <t>Total Fees</t>
  </si>
  <si>
    <t>M.Com-1st</t>
  </si>
  <si>
    <t>M.Com-Final</t>
  </si>
  <si>
    <t>M.A English-1st</t>
  </si>
  <si>
    <t>M.A English-Final</t>
  </si>
  <si>
    <t>M.sc Physics-1st</t>
  </si>
  <si>
    <t>M.sc Physics-Final</t>
  </si>
  <si>
    <t>M.sc Chemistry-1st</t>
  </si>
  <si>
    <t>M.sc Math-1st</t>
  </si>
  <si>
    <t>M.sc Math-Final</t>
  </si>
  <si>
    <t>M.sc Botany-1st</t>
  </si>
  <si>
    <t>M.sc Zoology-1st</t>
  </si>
  <si>
    <t>1st Installment</t>
  </si>
  <si>
    <t>2nd Installment</t>
  </si>
  <si>
    <t>M.sc Chemistry-Final</t>
  </si>
  <si>
    <t>M.sc Botany-Final</t>
  </si>
  <si>
    <t>JCD Memorial College, Sirsa</t>
  </si>
  <si>
    <t xml:space="preserve">For BA Stream only: 30 Rs /month extra charges for practical subject </t>
  </si>
  <si>
    <t xml:space="preserve">M.sc Zoology-Final  </t>
  </si>
  <si>
    <t>B.Com General-3rd Year</t>
  </si>
  <si>
    <t>BCA-3rd Year</t>
  </si>
  <si>
    <t>B.Sc  Physical Science-3rd Year</t>
  </si>
  <si>
    <t>BA-3rd Year</t>
  </si>
  <si>
    <t>BAJMC-3rd Year</t>
  </si>
  <si>
    <t>B.Com General-1st Year</t>
  </si>
  <si>
    <t>BCA-1st Year</t>
  </si>
  <si>
    <t>B.Sc  Physical Science-1st Year</t>
  </si>
  <si>
    <t>B.sc  Life Science-1st Year</t>
  </si>
  <si>
    <t>BA-1st Year</t>
  </si>
  <si>
    <t>BAJMC-1st Year</t>
  </si>
  <si>
    <t>B.Sc. Data Science 1st Year</t>
  </si>
  <si>
    <t>B.Com General-2nd Year</t>
  </si>
  <si>
    <t>BCA-2nd Year</t>
  </si>
  <si>
    <t>B.Sc  Physical Science-2nd Year</t>
  </si>
  <si>
    <t>B.sc  Life Science-2nd Year</t>
  </si>
  <si>
    <t>BA-2nd Year</t>
  </si>
  <si>
    <t>BAJMC-2nd Year</t>
  </si>
  <si>
    <t>B.Sc. Data Science 2nd Year</t>
  </si>
  <si>
    <t>B.Sc. Physical Health &amp; Sports Education-2nd Year</t>
  </si>
  <si>
    <t>B.Sc. Physical Health &amp; Sports Education-1st Year</t>
  </si>
  <si>
    <t>*Any Update in fee/funds as per instructions of the Management and the affiliating University CDLU, Sirsa will</t>
  </si>
  <si>
    <t>be updated accordingly time to time.</t>
  </si>
  <si>
    <t>B.Sc. Data Science 3rd Year</t>
  </si>
  <si>
    <t>B.Sc. Physical Health &amp; Sports Education-3rd Year</t>
  </si>
  <si>
    <t>Fee Structure 2026-27 UG Courses</t>
  </si>
  <si>
    <t>B.sc  Life Science-3rd Year</t>
  </si>
  <si>
    <t>Fee Structure 2026-27 PG Courses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</si>
</sst>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2" fontId="2" fillId="0" borderId="2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 wrapText="1"/>
    </xf>
    <xf numFmtId="2" fontId="0" fillId="0" borderId="0" xfId="0" applyNumberFormat="1"/>
    <xf numFmtId="2" fontId="2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left"/>
    </xf>
    <xf numFmtId="2" fontId="1" fillId="0" borderId="0" xfId="0" applyNumberFormat="1" applyFont="1" applyBorder="1" applyAlignment="1">
      <alignment horizontal="right"/>
    </xf>
    <xf numFmtId="2" fontId="5" fillId="0" borderId="0" xfId="0" applyNumberFormat="1" applyFont="1" applyFill="1" applyBorder="1" applyAlignment="1">
      <alignment horizontal="right" wrapText="1"/>
    </xf>
    <xf numFmtId="2" fontId="5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2" fontId="2" fillId="0" borderId="0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0" fontId="1" fillId="0" borderId="2" xfId="0" applyFont="1" applyBorder="1"/>
    <xf numFmtId="2" fontId="1" fillId="0" borderId="2" xfId="0" applyNumberFormat="1" applyFont="1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2" fontId="1" fillId="0" borderId="1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9"/>
  <sheetViews>
    <sheetView tabSelected="1" workbookViewId="0">
      <selection activeCell="D12" sqref="D12"/>
    </sheetView>
  </sheetViews>
  <sheetFormatPr defaultRowHeight="15"/>
  <cols>
    <col min="1" max="1" width="34.5703125" style="1" customWidth="1"/>
    <col min="2" max="2" width="22.140625" style="1" customWidth="1"/>
    <col min="3" max="3" width="20.5703125" style="1" customWidth="1"/>
    <col min="4" max="4" width="15.7109375" style="1" customWidth="1"/>
    <col min="5" max="16384" width="9.140625" style="1"/>
  </cols>
  <sheetData>
    <row r="1" spans="1:4" ht="24.95" customHeight="1">
      <c r="A1" s="28" t="s">
        <v>17</v>
      </c>
      <c r="B1" s="28"/>
      <c r="C1" s="28"/>
      <c r="D1" s="28"/>
    </row>
    <row r="2" spans="1:4" ht="24.95" customHeight="1">
      <c r="A2" s="29" t="s">
        <v>47</v>
      </c>
      <c r="B2" s="29"/>
      <c r="C2" s="29"/>
      <c r="D2" s="29"/>
    </row>
    <row r="3" spans="1:4" ht="18.75" customHeight="1">
      <c r="A3" s="22" t="s">
        <v>0</v>
      </c>
      <c r="B3" s="23" t="s">
        <v>13</v>
      </c>
      <c r="C3" s="23" t="s">
        <v>14</v>
      </c>
      <c r="D3" s="23" t="s">
        <v>1</v>
      </c>
    </row>
    <row r="4" spans="1:4" ht="20.25" customHeight="1">
      <c r="A4" s="20" t="s">
        <v>2</v>
      </c>
      <c r="B4" s="5">
        <f>15970+500</f>
        <v>16470</v>
      </c>
      <c r="C4" s="7">
        <v>9760</v>
      </c>
      <c r="D4" s="21">
        <f>B4+C4</f>
        <v>26230</v>
      </c>
    </row>
    <row r="5" spans="1:4" ht="21">
      <c r="A5" s="2" t="s">
        <v>3</v>
      </c>
      <c r="B5" s="5">
        <f>15970+500</f>
        <v>16470</v>
      </c>
      <c r="C5" s="7">
        <v>8760</v>
      </c>
      <c r="D5" s="6">
        <f t="shared" ref="D5:D17" si="0">B5+C5</f>
        <v>25230</v>
      </c>
    </row>
    <row r="6" spans="1:4" ht="21">
      <c r="A6" s="4" t="s">
        <v>4</v>
      </c>
      <c r="B6" s="5">
        <f>15070+500</f>
        <v>15570</v>
      </c>
      <c r="C6" s="6">
        <v>8860</v>
      </c>
      <c r="D6" s="6">
        <f t="shared" si="0"/>
        <v>24430</v>
      </c>
    </row>
    <row r="7" spans="1:4" ht="21">
      <c r="A7" s="4" t="s">
        <v>5</v>
      </c>
      <c r="B7" s="5">
        <f>15070+500</f>
        <v>15570</v>
      </c>
      <c r="C7" s="6">
        <v>7860</v>
      </c>
      <c r="D7" s="6">
        <f t="shared" si="0"/>
        <v>23430</v>
      </c>
    </row>
    <row r="8" spans="1:4" ht="21">
      <c r="A8" s="3" t="s">
        <v>6</v>
      </c>
      <c r="B8" s="5">
        <f>22500</f>
        <v>22500</v>
      </c>
      <c r="C8" s="6">
        <v>16000</v>
      </c>
      <c r="D8" s="6">
        <f t="shared" si="0"/>
        <v>38500</v>
      </c>
    </row>
    <row r="9" spans="1:4" ht="21">
      <c r="A9" s="3" t="s">
        <v>7</v>
      </c>
      <c r="B9" s="5">
        <f>22500</f>
        <v>22500</v>
      </c>
      <c r="C9" s="6">
        <v>15000</v>
      </c>
      <c r="D9" s="6">
        <f t="shared" si="0"/>
        <v>37500</v>
      </c>
    </row>
    <row r="10" spans="1:4" ht="21">
      <c r="A10" s="2" t="s">
        <v>8</v>
      </c>
      <c r="B10" s="5">
        <f>22500</f>
        <v>22500</v>
      </c>
      <c r="C10" s="6">
        <v>16000</v>
      </c>
      <c r="D10" s="6">
        <f>B10+C10</f>
        <v>38500</v>
      </c>
    </row>
    <row r="11" spans="1:4" ht="21">
      <c r="A11" s="2" t="s">
        <v>15</v>
      </c>
      <c r="B11" s="5">
        <f>22500</f>
        <v>22500</v>
      </c>
      <c r="C11" s="6">
        <v>15000</v>
      </c>
      <c r="D11" s="6">
        <f t="shared" si="0"/>
        <v>37500</v>
      </c>
    </row>
    <row r="12" spans="1:4" ht="21">
      <c r="A12" s="2" t="s">
        <v>9</v>
      </c>
      <c r="B12" s="5">
        <f>18070+500</f>
        <v>18570</v>
      </c>
      <c r="C12" s="6">
        <f>10730+110+20+1000</f>
        <v>11860</v>
      </c>
      <c r="D12" s="6">
        <f t="shared" si="0"/>
        <v>30430</v>
      </c>
    </row>
    <row r="13" spans="1:4" ht="21">
      <c r="A13" s="2" t="s">
        <v>10</v>
      </c>
      <c r="B13" s="5">
        <f>18070+500</f>
        <v>18570</v>
      </c>
      <c r="C13" s="6">
        <v>10860</v>
      </c>
      <c r="D13" s="6">
        <f t="shared" si="0"/>
        <v>29430</v>
      </c>
    </row>
    <row r="14" spans="1:4" ht="21">
      <c r="A14" s="2" t="s">
        <v>11</v>
      </c>
      <c r="B14" s="5">
        <f>22500</f>
        <v>22500</v>
      </c>
      <c r="C14" s="6">
        <f>15000+1000</f>
        <v>16000</v>
      </c>
      <c r="D14" s="6">
        <f t="shared" si="0"/>
        <v>38500</v>
      </c>
    </row>
    <row r="15" spans="1:4" ht="21">
      <c r="A15" s="2" t="s">
        <v>16</v>
      </c>
      <c r="B15" s="5">
        <f>22500</f>
        <v>22500</v>
      </c>
      <c r="C15" s="6">
        <v>15000</v>
      </c>
      <c r="D15" s="6">
        <f t="shared" si="0"/>
        <v>37500</v>
      </c>
    </row>
    <row r="16" spans="1:4" ht="21">
      <c r="A16" s="2" t="s">
        <v>12</v>
      </c>
      <c r="B16" s="5">
        <f>22500</f>
        <v>22500</v>
      </c>
      <c r="C16" s="6">
        <f>15000+1000</f>
        <v>16000</v>
      </c>
      <c r="D16" s="6">
        <f t="shared" si="0"/>
        <v>38500</v>
      </c>
    </row>
    <row r="17" spans="1:4" ht="21">
      <c r="A17" s="2" t="s">
        <v>19</v>
      </c>
      <c r="B17" s="9">
        <f>22500</f>
        <v>22500</v>
      </c>
      <c r="C17" s="6">
        <v>15000</v>
      </c>
      <c r="D17" s="6">
        <f t="shared" si="0"/>
        <v>37500</v>
      </c>
    </row>
    <row r="18" spans="1:4" ht="15.75" customHeight="1">
      <c r="A18" s="16" t="s">
        <v>41</v>
      </c>
      <c r="B18" s="17"/>
      <c r="C18" s="13"/>
      <c r="D18" s="13"/>
    </row>
    <row r="19" spans="1:4" ht="15.75" customHeight="1">
      <c r="A19" s="16" t="s">
        <v>42</v>
      </c>
      <c r="B19" s="17"/>
      <c r="C19" s="13"/>
      <c r="D19" s="13"/>
    </row>
  </sheetData>
  <mergeCells count="2">
    <mergeCell ref="A1:D1"/>
    <mergeCell ref="A2:D2"/>
  </mergeCells>
  <pageMargins left="0.7" right="0.7" top="0.75" bottom="0.75" header="0.3" footer="0.3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workbookViewId="0">
      <selection activeCell="A2" sqref="A2:D2"/>
    </sheetView>
  </sheetViews>
  <sheetFormatPr defaultRowHeight="15"/>
  <cols>
    <col min="1" max="1" width="38.28515625" style="1" customWidth="1"/>
    <col min="2" max="2" width="20" style="1" customWidth="1"/>
    <col min="3" max="3" width="21" style="1" customWidth="1"/>
    <col min="4" max="4" width="14" style="1" bestFit="1" customWidth="1"/>
    <col min="5" max="16384" width="9.140625" style="1"/>
  </cols>
  <sheetData>
    <row r="1" spans="1:6" ht="26.25" customHeight="1">
      <c r="A1" s="28" t="s">
        <v>17</v>
      </c>
      <c r="B1" s="28"/>
      <c r="C1" s="28"/>
      <c r="D1" s="28"/>
    </row>
    <row r="2" spans="1:6" ht="20.25" customHeight="1">
      <c r="A2" s="29" t="s">
        <v>45</v>
      </c>
      <c r="B2" s="29"/>
      <c r="C2" s="29"/>
      <c r="D2" s="29"/>
    </row>
    <row r="3" spans="1:6" ht="33.75" customHeight="1">
      <c r="A3" s="18" t="s">
        <v>0</v>
      </c>
      <c r="B3" s="19" t="s">
        <v>13</v>
      </c>
      <c r="C3" s="19" t="s">
        <v>14</v>
      </c>
      <c r="D3" s="19" t="s">
        <v>1</v>
      </c>
    </row>
    <row r="4" spans="1:6" ht="30" customHeight="1">
      <c r="A4" s="2" t="s">
        <v>25</v>
      </c>
      <c r="B4" s="9">
        <f>13900+500+500</f>
        <v>14900</v>
      </c>
      <c r="C4" s="10">
        <f>6000+500+1000+500</f>
        <v>8000</v>
      </c>
      <c r="D4" s="26">
        <f t="shared" ref="D4:D18" si="0">+B4+C4</f>
        <v>22900</v>
      </c>
    </row>
    <row r="5" spans="1:6" ht="30" customHeight="1">
      <c r="A5" s="2" t="s">
        <v>32</v>
      </c>
      <c r="B5" s="9">
        <f>13900+500</f>
        <v>14400</v>
      </c>
      <c r="C5" s="10">
        <f>6000+500+1000</f>
        <v>7500</v>
      </c>
      <c r="D5" s="26">
        <f t="shared" si="0"/>
        <v>21900</v>
      </c>
    </row>
    <row r="6" spans="1:6" ht="30" customHeight="1">
      <c r="A6" s="2" t="s">
        <v>20</v>
      </c>
      <c r="B6" s="9">
        <f>13900+500</f>
        <v>14400</v>
      </c>
      <c r="C6" s="10">
        <f>6000+500</f>
        <v>6500</v>
      </c>
      <c r="D6" s="26">
        <f t="shared" si="0"/>
        <v>20900</v>
      </c>
    </row>
    <row r="7" spans="1:6" ht="30" customHeight="1">
      <c r="A7" s="3" t="s">
        <v>26</v>
      </c>
      <c r="B7" s="9">
        <f>16715+585+500</f>
        <v>17800</v>
      </c>
      <c r="C7" s="6">
        <f>9200+500+1000+500</f>
        <v>11200</v>
      </c>
      <c r="D7" s="26">
        <f t="shared" si="0"/>
        <v>29000</v>
      </c>
    </row>
    <row r="8" spans="1:6" ht="30" customHeight="1">
      <c r="A8" s="3" t="s">
        <v>33</v>
      </c>
      <c r="B8" s="9">
        <f>16715+585</f>
        <v>17300</v>
      </c>
      <c r="C8" s="6">
        <f>9200+500+1000</f>
        <v>10700</v>
      </c>
      <c r="D8" s="26">
        <f t="shared" si="0"/>
        <v>28000</v>
      </c>
    </row>
    <row r="9" spans="1:6" ht="30" customHeight="1">
      <c r="A9" s="3" t="s">
        <v>21</v>
      </c>
      <c r="B9" s="9">
        <f>16715+585</f>
        <v>17300</v>
      </c>
      <c r="C9" s="6">
        <f>9200+500</f>
        <v>9700</v>
      </c>
      <c r="D9" s="26">
        <f t="shared" si="0"/>
        <v>27000</v>
      </c>
    </row>
    <row r="10" spans="1:6" ht="43.5" customHeight="1">
      <c r="A10" s="24" t="s">
        <v>27</v>
      </c>
      <c r="B10" s="9">
        <f>15400+600</f>
        <v>16000</v>
      </c>
      <c r="C10" s="6">
        <f>7500+500+1000</f>
        <v>9000</v>
      </c>
      <c r="D10" s="26">
        <f t="shared" si="0"/>
        <v>25000</v>
      </c>
    </row>
    <row r="11" spans="1:6" ht="43.5" customHeight="1">
      <c r="A11" s="24" t="s">
        <v>34</v>
      </c>
      <c r="B11" s="9">
        <f>15400+600</f>
        <v>16000</v>
      </c>
      <c r="C11" s="6">
        <f>7500+500+1000</f>
        <v>9000</v>
      </c>
      <c r="D11" s="26">
        <f t="shared" si="0"/>
        <v>25000</v>
      </c>
    </row>
    <row r="12" spans="1:6" ht="30.75" customHeight="1">
      <c r="A12" s="24" t="s">
        <v>22</v>
      </c>
      <c r="B12" s="9">
        <f>15400+600</f>
        <v>16000</v>
      </c>
      <c r="C12" s="6">
        <f>7500+500</f>
        <v>8000</v>
      </c>
      <c r="D12" s="26">
        <f t="shared" si="0"/>
        <v>24000</v>
      </c>
    </row>
    <row r="13" spans="1:6" ht="30" customHeight="1">
      <c r="A13" s="25" t="s">
        <v>28</v>
      </c>
      <c r="B13" s="9">
        <f>16615+585</f>
        <v>17200</v>
      </c>
      <c r="C13" s="6">
        <f>9000+500+1000</f>
        <v>10500</v>
      </c>
      <c r="D13" s="26">
        <f t="shared" si="0"/>
        <v>27700</v>
      </c>
    </row>
    <row r="14" spans="1:6" ht="30" customHeight="1">
      <c r="A14" s="25" t="s">
        <v>35</v>
      </c>
      <c r="B14" s="9">
        <f>16615+585</f>
        <v>17200</v>
      </c>
      <c r="C14" s="6">
        <f>9000+500+1000</f>
        <v>10500</v>
      </c>
      <c r="D14" s="26">
        <f t="shared" si="0"/>
        <v>27700</v>
      </c>
    </row>
    <row r="15" spans="1:6" ht="30" customHeight="1">
      <c r="A15" s="24" t="s">
        <v>46</v>
      </c>
      <c r="B15" s="9">
        <f>16615+585</f>
        <v>17200</v>
      </c>
      <c r="C15" s="6">
        <f>9000+500</f>
        <v>9500</v>
      </c>
      <c r="D15" s="26">
        <f t="shared" si="0"/>
        <v>26700</v>
      </c>
    </row>
    <row r="16" spans="1:6" ht="30" customHeight="1">
      <c r="A16" s="2" t="s">
        <v>29</v>
      </c>
      <c r="B16" s="9">
        <f>13440+560+500</f>
        <v>14500</v>
      </c>
      <c r="C16" s="6">
        <f>5460+360-20+1000+500</f>
        <v>7300</v>
      </c>
      <c r="D16" s="26">
        <f t="shared" si="0"/>
        <v>21800</v>
      </c>
      <c r="E16" s="8"/>
      <c r="F16" s="8"/>
    </row>
    <row r="17" spans="1:4" ht="30" customHeight="1">
      <c r="A17" s="2" t="s">
        <v>36</v>
      </c>
      <c r="B17" s="9">
        <f>13440+560</f>
        <v>14000</v>
      </c>
      <c r="C17" s="6">
        <f>5460+360-20+1000</f>
        <v>6800</v>
      </c>
      <c r="D17" s="26">
        <f t="shared" si="0"/>
        <v>20800</v>
      </c>
    </row>
    <row r="18" spans="1:4" ht="30" customHeight="1">
      <c r="A18" s="2" t="s">
        <v>23</v>
      </c>
      <c r="B18" s="9">
        <f>13440+560</f>
        <v>14000</v>
      </c>
      <c r="C18" s="6">
        <f>5460+360-20</f>
        <v>5800</v>
      </c>
      <c r="D18" s="26">
        <f t="shared" si="0"/>
        <v>19800</v>
      </c>
    </row>
    <row r="19" spans="1:4" ht="30" customHeight="1">
      <c r="A19" s="2" t="s">
        <v>30</v>
      </c>
      <c r="B19" s="9">
        <f>13440+560</f>
        <v>14000</v>
      </c>
      <c r="C19" s="6">
        <f>5460+360-20+1000</f>
        <v>6800</v>
      </c>
      <c r="D19" s="26">
        <f t="shared" ref="D19:D27" si="1">B19+C19</f>
        <v>20800</v>
      </c>
    </row>
    <row r="20" spans="1:4" ht="30" customHeight="1">
      <c r="A20" s="2" t="s">
        <v>37</v>
      </c>
      <c r="B20" s="9">
        <f>13440+560</f>
        <v>14000</v>
      </c>
      <c r="C20" s="6">
        <f>5460+360-20+1000</f>
        <v>6800</v>
      </c>
      <c r="D20" s="26">
        <f t="shared" si="1"/>
        <v>20800</v>
      </c>
    </row>
    <row r="21" spans="1:4" ht="30" customHeight="1">
      <c r="A21" s="2" t="s">
        <v>24</v>
      </c>
      <c r="B21" s="9">
        <f>13440+560</f>
        <v>14000</v>
      </c>
      <c r="C21" s="6">
        <f>5460+360-20</f>
        <v>5800</v>
      </c>
      <c r="D21" s="26">
        <f t="shared" si="1"/>
        <v>19800</v>
      </c>
    </row>
    <row r="22" spans="1:4" ht="30" customHeight="1">
      <c r="A22" s="2" t="s">
        <v>31</v>
      </c>
      <c r="B22" s="9">
        <f>15000</f>
        <v>15000</v>
      </c>
      <c r="C22" s="6">
        <f>9000+1000</f>
        <v>10000</v>
      </c>
      <c r="D22" s="26">
        <f t="shared" si="1"/>
        <v>25000</v>
      </c>
    </row>
    <row r="23" spans="1:4" ht="30" customHeight="1">
      <c r="A23" s="2" t="s">
        <v>38</v>
      </c>
      <c r="B23" s="9">
        <v>15000</v>
      </c>
      <c r="C23" s="6">
        <f>9000+1000</f>
        <v>10000</v>
      </c>
      <c r="D23" s="26">
        <f t="shared" si="1"/>
        <v>25000</v>
      </c>
    </row>
    <row r="24" spans="1:4" ht="30" customHeight="1">
      <c r="A24" s="2" t="s">
        <v>43</v>
      </c>
      <c r="B24" s="9">
        <v>15000</v>
      </c>
      <c r="C24" s="6">
        <v>9000</v>
      </c>
      <c r="D24" s="26">
        <f t="shared" si="1"/>
        <v>24000</v>
      </c>
    </row>
    <row r="25" spans="1:4" ht="39" customHeight="1">
      <c r="A25" s="24" t="s">
        <v>40</v>
      </c>
      <c r="B25" s="9">
        <f>15000+500</f>
        <v>15500</v>
      </c>
      <c r="C25" s="6">
        <f>8000+1000+500</f>
        <v>9500</v>
      </c>
      <c r="D25" s="26">
        <f t="shared" si="1"/>
        <v>25000</v>
      </c>
    </row>
    <row r="26" spans="1:4" ht="38.25">
      <c r="A26" s="24" t="s">
        <v>39</v>
      </c>
      <c r="B26" s="9">
        <f>15000</f>
        <v>15000</v>
      </c>
      <c r="C26" s="6">
        <v>9000</v>
      </c>
      <c r="D26" s="26">
        <f t="shared" si="1"/>
        <v>24000</v>
      </c>
    </row>
    <row r="27" spans="1:4" ht="38.25">
      <c r="A27" s="24" t="s">
        <v>44</v>
      </c>
      <c r="B27" s="9">
        <f>15000</f>
        <v>15000</v>
      </c>
      <c r="C27" s="6">
        <f>8000</f>
        <v>8000</v>
      </c>
      <c r="D27" s="26">
        <f t="shared" si="1"/>
        <v>23000</v>
      </c>
    </row>
    <row r="28" spans="1:4">
      <c r="A28" s="16" t="s">
        <v>41</v>
      </c>
      <c r="B28" s="14"/>
      <c r="C28" s="14"/>
      <c r="D28" s="15"/>
    </row>
    <row r="29" spans="1:4">
      <c r="A29" s="16" t="s">
        <v>42</v>
      </c>
      <c r="B29" s="14"/>
      <c r="C29" s="14"/>
      <c r="D29" s="15"/>
    </row>
    <row r="30" spans="1:4" ht="17.25" customHeight="1">
      <c r="A30" s="30" t="s">
        <v>18</v>
      </c>
      <c r="B30" s="30"/>
      <c r="C30" s="30"/>
      <c r="D30" s="30"/>
    </row>
    <row r="31" spans="1:4" ht="17.25" customHeight="1">
      <c r="A31" s="27"/>
      <c r="B31" s="27"/>
      <c r="C31" s="27"/>
      <c r="D31" s="27"/>
    </row>
    <row r="33" spans="1:4">
      <c r="A33" s="12"/>
      <c r="B33" s="11"/>
      <c r="C33" s="11"/>
      <c r="D33" s="12"/>
    </row>
    <row r="34" spans="1:4">
      <c r="A34" s="11"/>
      <c r="B34" s="11"/>
      <c r="C34" s="11"/>
      <c r="D34" s="11"/>
    </row>
    <row r="35" spans="1:4">
      <c r="A35" s="11"/>
      <c r="B35" s="11"/>
      <c r="C35" s="11"/>
      <c r="D35" s="11"/>
    </row>
    <row r="36" spans="1:4">
      <c r="A36" s="11"/>
      <c r="B36" s="11"/>
      <c r="C36" s="11"/>
      <c r="D36" s="11"/>
    </row>
    <row r="38" spans="1:4">
      <c r="A38" s="11"/>
      <c r="B38" s="11"/>
    </row>
    <row r="39" spans="1:4">
      <c r="A39" s="11"/>
      <c r="B39" s="11"/>
    </row>
    <row r="42" spans="1:4">
      <c r="D42" s="12"/>
    </row>
  </sheetData>
  <mergeCells count="3">
    <mergeCell ref="A1:D1"/>
    <mergeCell ref="A2:D2"/>
    <mergeCell ref="A30:D30"/>
  </mergeCells>
  <pageMargins left="0.7" right="0.7" top="0.49" bottom="0.55000000000000004" header="0.3" footer="0.3"/>
  <pageSetup paperSize="9" scale="93" orientation="portrait" verticalDpi="0" r:id="rId1"/>
  <ignoredErrors>
    <ignoredError sqref="C18:C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New PG Installments 2026-27</vt:lpstr>
      <vt:lpstr>New UG Installments 2026-27</vt:lpstr>
      <vt:lpstr>'New PG Installments 2026-27'!Print_Area</vt:lpstr>
      <vt:lpstr>'New UG Installments 2026-27'!Print_Area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 Jain</dc:creator>
  <cp:lastModifiedBy>Acc. Office</cp:lastModifiedBy>
  <cp:lastPrinted>2026-05-01T08:42:44Z</cp:lastPrinted>
  <dcterms:created xsi:type="dcterms:W3CDTF">2016-06-07T07:33:48Z</dcterms:created>
  <dcterms:modified xsi:type="dcterms:W3CDTF">2026-05-01T10:43:11Z</dcterms:modified>
</cp:coreProperties>
</file>